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joshua_liebscher_parks_ca_gov/Documents/Desktop/Master/Intent to Award/G23/Final Awards/Public/"/>
    </mc:Choice>
  </mc:AlternateContent>
  <xr:revisionPtr revIDLastSave="35" documentId="13_ncr:1_{1CA78169-5CE1-473D-A485-65254C1D9356}" xr6:coauthVersionLast="47" xr6:coauthVersionMax="47" xr10:uidLastSave="{D5264109-798C-41B9-AC27-E465060B7907}"/>
  <bookViews>
    <workbookView xWindow="-120" yWindow="-120" windowWidth="29040" windowHeight="15840" xr2:uid="{DC74D5D0-DA7D-4455-8552-E498C3F47C8D}"/>
  </bookViews>
  <sheets>
    <sheet name="LE Local" sheetId="1" r:id="rId1"/>
  </sheets>
  <definedNames>
    <definedName name="_xlnm.Print_Titles" localSheetId="0">'LE Local'!$1:$1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I46" i="1" l="1"/>
  <c r="J46" i="1" s="1"/>
  <c r="K46" i="1" s="1"/>
  <c r="I16" i="1"/>
  <c r="J16" i="1" s="1"/>
  <c r="K16" i="1" s="1"/>
  <c r="I28" i="1"/>
  <c r="J28" i="1" s="1"/>
  <c r="K28" i="1" s="1"/>
  <c r="I12" i="1"/>
  <c r="J12" i="1" s="1"/>
  <c r="K12" i="1" s="1"/>
  <c r="I32" i="1"/>
  <c r="J32" i="1" s="1"/>
  <c r="K32" i="1" s="1"/>
  <c r="I44" i="1"/>
  <c r="J44" i="1" s="1"/>
  <c r="K44" i="1" s="1"/>
  <c r="I24" i="1"/>
  <c r="J24" i="1" s="1"/>
  <c r="K24" i="1" s="1"/>
  <c r="I8" i="1"/>
  <c r="J8" i="1" s="1"/>
  <c r="K8" i="1" s="1"/>
  <c r="I43" i="1"/>
  <c r="J43" i="1" s="1"/>
  <c r="K43" i="1" s="1"/>
  <c r="I36" i="1"/>
  <c r="J36" i="1" s="1"/>
  <c r="K36" i="1" s="1"/>
  <c r="I20" i="1"/>
  <c r="J20" i="1" s="1"/>
  <c r="K20" i="1" s="1"/>
  <c r="I4" i="1"/>
  <c r="J4" i="1" s="1"/>
  <c r="K4" i="1" s="1"/>
  <c r="I37" i="1"/>
  <c r="J37" i="1" s="1"/>
  <c r="K37" i="1" s="1"/>
  <c r="I33" i="1"/>
  <c r="J33" i="1" s="1"/>
  <c r="K33" i="1" s="1"/>
  <c r="I29" i="1"/>
  <c r="J29" i="1" s="1"/>
  <c r="K29" i="1" s="1"/>
  <c r="I25" i="1"/>
  <c r="J25" i="1" s="1"/>
  <c r="K25" i="1" s="1"/>
  <c r="I21" i="1"/>
  <c r="J21" i="1" s="1"/>
  <c r="K21" i="1" s="1"/>
  <c r="I17" i="1"/>
  <c r="J17" i="1" s="1"/>
  <c r="K17" i="1" s="1"/>
  <c r="I13" i="1"/>
  <c r="J13" i="1" s="1"/>
  <c r="K13" i="1" s="1"/>
  <c r="I9" i="1"/>
  <c r="J9" i="1" s="1"/>
  <c r="K9" i="1" s="1"/>
  <c r="I5" i="1"/>
  <c r="J5" i="1" s="1"/>
  <c r="K5" i="1" s="1"/>
  <c r="I38" i="1"/>
  <c r="J38" i="1" s="1"/>
  <c r="K38" i="1" s="1"/>
  <c r="I34" i="1"/>
  <c r="J34" i="1" s="1"/>
  <c r="K34" i="1" s="1"/>
  <c r="I30" i="1"/>
  <c r="J30" i="1" s="1"/>
  <c r="K30" i="1" s="1"/>
  <c r="I26" i="1"/>
  <c r="J26" i="1" s="1"/>
  <c r="K26" i="1" s="1"/>
  <c r="I22" i="1"/>
  <c r="J22" i="1" s="1"/>
  <c r="K22" i="1" s="1"/>
  <c r="I18" i="1"/>
  <c r="J18" i="1" s="1"/>
  <c r="K18" i="1" s="1"/>
  <c r="I14" i="1"/>
  <c r="J14" i="1" s="1"/>
  <c r="K14" i="1" s="1"/>
  <c r="I10" i="1"/>
  <c r="J10" i="1" s="1"/>
  <c r="K10" i="1" s="1"/>
  <c r="I6" i="1"/>
  <c r="J6" i="1" s="1"/>
  <c r="K6" i="1" s="1"/>
  <c r="I39" i="1"/>
  <c r="J39" i="1" s="1"/>
  <c r="K39" i="1" s="1"/>
  <c r="I35" i="1"/>
  <c r="J35" i="1" s="1"/>
  <c r="K35" i="1" s="1"/>
  <c r="I31" i="1"/>
  <c r="J31" i="1" s="1"/>
  <c r="K31" i="1" s="1"/>
  <c r="I27" i="1"/>
  <c r="J27" i="1" s="1"/>
  <c r="K27" i="1" s="1"/>
  <c r="I23" i="1"/>
  <c r="J23" i="1" s="1"/>
  <c r="K23" i="1" s="1"/>
  <c r="I19" i="1"/>
  <c r="J19" i="1" s="1"/>
  <c r="K19" i="1" s="1"/>
  <c r="I15" i="1"/>
  <c r="J15" i="1" s="1"/>
  <c r="K15" i="1" s="1"/>
  <c r="I11" i="1"/>
  <c r="J11" i="1" s="1"/>
  <c r="K11" i="1" s="1"/>
  <c r="I7" i="1"/>
  <c r="J7" i="1" s="1"/>
  <c r="K7" i="1" s="1"/>
  <c r="I3" i="1"/>
  <c r="J3" i="1" s="1"/>
  <c r="I45" i="1"/>
  <c r="J45" i="1" s="1"/>
  <c r="K45" i="1" s="1"/>
  <c r="I40" i="1"/>
  <c r="J40" i="1" s="1"/>
  <c r="K40" i="1" s="1"/>
  <c r="I41" i="1"/>
  <c r="J41" i="1" s="1"/>
  <c r="K41" i="1" s="1"/>
  <c r="I42" i="1"/>
  <c r="J42" i="1" s="1"/>
  <c r="K42" i="1" s="1"/>
  <c r="J47" i="1" l="1"/>
  <c r="K3" i="1"/>
  <c r="L3" i="1" l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K47" i="1"/>
</calcChain>
</file>

<file path=xl/sharedStrings.xml><?xml version="1.0" encoding="utf-8"?>
<sst xmlns="http://schemas.openxmlformats.org/spreadsheetml/2006/main" count="146" uniqueCount="104">
  <si>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</si>
  <si>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</si>
  <si>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</si>
  <si>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</si>
  <si>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</si>
  <si>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</si>
  <si>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</si>
  <si>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</si>
  <si>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</si>
  <si>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</si>
  <si>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</si>
  <si>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</si>
  <si>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</si>
  <si>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Alameda County Sheriff's Office</t>
  </si>
  <si>
    <t>Law Enforcement</t>
  </si>
  <si>
    <t>Alpine County Sheriff's Office</t>
  </si>
  <si>
    <t>Calaveras County Sheriff's Department</t>
  </si>
  <si>
    <t>City of California City</t>
  </si>
  <si>
    <t>City of Hesperia Police Department</t>
  </si>
  <si>
    <t>Colusa County Sheriff's Office</t>
  </si>
  <si>
    <t>El Dorado County Sheriff's Office</t>
  </si>
  <si>
    <t>Fresno County Sheriff's Office</t>
  </si>
  <si>
    <t>Humboldt County Sheriff's Office</t>
  </si>
  <si>
    <t>Inyo County Sheriff's Department</t>
  </si>
  <si>
    <t>Kern County Sheriff's Office</t>
  </si>
  <si>
    <t>Lake County Sheriff's Office</t>
  </si>
  <si>
    <t>Lassen County Sheriff's Department</t>
  </si>
  <si>
    <t>Los Angeles County Sheriff's Department</t>
  </si>
  <si>
    <t>Los Angeles Police Department</t>
  </si>
  <si>
    <t>Madera County Sheriff's Office</t>
  </si>
  <si>
    <t>Mammoth Lakes Police Department</t>
  </si>
  <si>
    <t>Mariposa County Sheriff's Office</t>
  </si>
  <si>
    <t>Mono County Sheriff's Department</t>
  </si>
  <si>
    <t>Napa County Sheriff's Office</t>
  </si>
  <si>
    <t>Nevada County Sheriff's Office</t>
  </si>
  <si>
    <t>Placer County Sheriff's Office</t>
  </si>
  <si>
    <t>Law Enforcement - Auburn</t>
  </si>
  <si>
    <t>Law Enforcement - Tahoe</t>
  </si>
  <si>
    <t>Plumas County Sheriff's Office</t>
  </si>
  <si>
    <t>Ridgecrest Police Department</t>
  </si>
  <si>
    <t>Riverside County Sheriff's Department</t>
  </si>
  <si>
    <t>Sacramento County Regional Parks</t>
  </si>
  <si>
    <t>San Bernardino County Sheriff's Department</t>
  </si>
  <si>
    <t>San Diego County Sheriff's Department</t>
  </si>
  <si>
    <t>San Joaquin County Sheriff's Department</t>
  </si>
  <si>
    <t>Santa Barbara Sheriff's Office</t>
  </si>
  <si>
    <t>Santa Clara County Parks and Recreation Department</t>
  </si>
  <si>
    <t>Sierra County Sheriff's Office</t>
  </si>
  <si>
    <t>Sonoma County Sheriff's Office</t>
  </si>
  <si>
    <t>Stanislaus County Sheriff's Department</t>
  </si>
  <si>
    <t>Tuolumne County Sheriff's Office</t>
  </si>
  <si>
    <t>Ventura County Sheriff's Department</t>
  </si>
  <si>
    <t>Yolo County Sheriff's Office</t>
  </si>
  <si>
    <t>G23-03-27-L01</t>
  </si>
  <si>
    <t>G23-03-01-L01</t>
  </si>
  <si>
    <t>Amador County Sheriff's Office</t>
  </si>
  <si>
    <t>G23-03-50-L01</t>
  </si>
  <si>
    <t>G23-03-03-L01</t>
  </si>
  <si>
    <t>G23-03-26-L01</t>
  </si>
  <si>
    <t>City of Fresno Police Department</t>
  </si>
  <si>
    <t>G23-03-94-L01</t>
  </si>
  <si>
    <t>G23-03-58-L01</t>
  </si>
  <si>
    <t>G23-03-05-L01</t>
  </si>
  <si>
    <t>G23-03-07-L01</t>
  </si>
  <si>
    <t>G23-03-08-L01</t>
  </si>
  <si>
    <t>G23-03-11-L01</t>
  </si>
  <si>
    <t>Imperial County Sheriff's Office</t>
  </si>
  <si>
    <t>G23-03-09-L01</t>
  </si>
  <si>
    <t>G23-03-30-L01</t>
  </si>
  <si>
    <t>G23-03-25-L01</t>
  </si>
  <si>
    <t>G23-03-64-L01</t>
  </si>
  <si>
    <t>G23-03-65-L01</t>
  </si>
  <si>
    <t>Law Enforcement - Santa Clarita Valley</t>
  </si>
  <si>
    <t>G23-03-10-L01</t>
  </si>
  <si>
    <t>Law Enforcement - Palmdale</t>
  </si>
  <si>
    <t>G23-03-10-L02</t>
  </si>
  <si>
    <t>Law Enforcement - Lancaster</t>
  </si>
  <si>
    <t>G23-03-10-L03</t>
  </si>
  <si>
    <t>G23-03-66-L01</t>
  </si>
  <si>
    <t>G23-03-33-L01</t>
  </si>
  <si>
    <t>G23-03-54-L01</t>
  </si>
  <si>
    <t>G23-03-59-L01</t>
  </si>
  <si>
    <t>G23-03-12-L01</t>
  </si>
  <si>
    <t>G23-03-35-L01</t>
  </si>
  <si>
    <t>G23-03-16-L01</t>
  </si>
  <si>
    <t>G23-03-72-L01</t>
  </si>
  <si>
    <t>G23-03-72-L02</t>
  </si>
  <si>
    <t>G23-03-13-L01</t>
  </si>
  <si>
    <t>G23-03-46-L01</t>
  </si>
  <si>
    <t>G23-03-14-L01</t>
  </si>
  <si>
    <t>G23-03-14-L02</t>
  </si>
  <si>
    <t>G23-03-49-L01</t>
  </si>
  <si>
    <t>G23-03-15-L01</t>
  </si>
  <si>
    <t>G23-03-17-L01</t>
  </si>
  <si>
    <t>G23-03-18-L01</t>
  </si>
  <si>
    <t>G23-03-87-L01</t>
  </si>
  <si>
    <t>G23-03-19-L01</t>
  </si>
  <si>
    <t>G23-03-55-L01</t>
  </si>
  <si>
    <t>G23-03-40-L01</t>
  </si>
  <si>
    <t>G23-03-38-L01</t>
  </si>
  <si>
    <t>G23-03-79-L01</t>
  </si>
  <si>
    <t>G23-03-51-L01</t>
  </si>
  <si>
    <t>G23-03-41-L01</t>
  </si>
  <si>
    <t>Note: All law enforcement awards are based on the formula as outlined in Section 4970.15.3(c) of the 2023 Grants and Cooperative Agreements Program Regulations (Rev. 1/23).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</si>
</sst>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164" fontId="5" fillId="0" borderId="7" xfId="0" applyNumberFormat="1" applyFont="1" applyBorder="1" applyAlignment="1">
      <alignment horizontal="right" vertical="top"/>
    </xf>
    <xf numFmtId="164" fontId="5" fillId="3" borderId="7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164" fontId="5" fillId="4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3" fontId="5" fillId="4" borderId="1" xfId="0" applyNumberFormat="1" applyFont="1" applyFill="1" applyBorder="1" applyAlignment="1">
      <alignment horizontal="right" vertical="top"/>
    </xf>
    <xf numFmtId="164" fontId="5" fillId="4" borderId="7" xfId="0" applyNumberFormat="1" applyFont="1" applyFill="1" applyBorder="1" applyAlignment="1">
      <alignment horizontal="right"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5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164" fontId="5" fillId="3" borderId="2" xfId="0" applyNumberFormat="1" applyFont="1" applyFill="1" applyBorder="1" applyAlignment="1">
      <alignment horizontal="right" vertical="top"/>
    </xf>
    <xf numFmtId="2" fontId="5" fillId="3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164" fontId="5" fillId="3" borderId="8" xfId="0" applyNumberFormat="1" applyFont="1" applyFill="1" applyBorder="1" applyAlignment="1">
      <alignment horizontal="right" vertical="top"/>
    </xf>
    <xf numFmtId="164" fontId="5" fillId="0" borderId="9" xfId="0" applyNumberFormat="1" applyFont="1" applyBorder="1" applyAlignment="1">
      <alignment horizontal="center" vertical="top"/>
    </xf>
    <xf numFmtId="164" fontId="5" fillId="0" borderId="10" xfId="0" applyNumberFormat="1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right" vertical="top"/>
    </xf>
    <xf numFmtId="164" fontId="6" fillId="0" borderId="11" xfId="0" applyNumberFormat="1" applyFont="1" applyBorder="1" applyAlignment="1">
      <alignment horizontal="right" vertical="top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11CD-AF6B-482B-83BA-6ECAAFDD5D97}">
  <dimension ref="A1:L50"/>
  <sheetViews>
    <sheetView showGridLines="0" tabSelected="1" view="pageLayout" zoomScale="130" zoomScaleNormal="100" zoomScalePageLayoutView="130" workbookViewId="0">
      <selection activeCell="C7" sqref="C7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9.5703125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2480000</v>
      </c>
    </row>
    <row r="3" spans="1:12" x14ac:dyDescent="0.2">
      <c r="A3" s="9">
        <v>1</v>
      </c>
      <c r="B3" s="10" t="s">
        <v>13</v>
      </c>
      <c r="C3" s="10" t="s">
        <v>14</v>
      </c>
      <c r="D3" s="11" t="s">
        <v>53</v>
      </c>
      <c r="E3" s="12">
        <v>139956</v>
      </c>
      <c r="F3" s="12">
        <v>105286</v>
      </c>
      <c r="G3" s="12">
        <v>10000</v>
      </c>
      <c r="H3" s="12">
        <v>95286</v>
      </c>
      <c r="I3" s="13">
        <f>(L2-G47)/(F47-G47)*100</f>
        <v>27.502134389379528</v>
      </c>
      <c r="J3" s="14">
        <f>(F3-G3)*I3/100</f>
        <v>26205.683774264176</v>
      </c>
      <c r="K3" s="12">
        <f>SUM(G3+J3)</f>
        <v>36205.68377426418</v>
      </c>
      <c r="L3" s="15">
        <f>SUM(L2-K3)</f>
        <v>2443794.3162257359</v>
      </c>
    </row>
    <row r="4" spans="1:12" x14ac:dyDescent="0.2">
      <c r="A4" s="16">
        <v>2</v>
      </c>
      <c r="B4" s="17" t="s">
        <v>15</v>
      </c>
      <c r="C4" s="17" t="s">
        <v>14</v>
      </c>
      <c r="D4" s="18" t="s">
        <v>54</v>
      </c>
      <c r="E4" s="19">
        <v>90951</v>
      </c>
      <c r="F4" s="19">
        <v>90951</v>
      </c>
      <c r="G4" s="19">
        <v>10000</v>
      </c>
      <c r="H4" s="19">
        <v>80951</v>
      </c>
      <c r="I4" s="20">
        <f>(L2-G47)/(F47-G47)*100</f>
        <v>27.502134389379528</v>
      </c>
      <c r="J4" s="21">
        <f>(F4-G4)*I4/100</f>
        <v>22263.252809546622</v>
      </c>
      <c r="K4" s="19">
        <f t="shared" ref="K4:K43" si="0">SUM(G4+J4)</f>
        <v>32263.252809546622</v>
      </c>
      <c r="L4" s="22">
        <f t="shared" ref="L4:L43" si="1">SUM(L3-K4)</f>
        <v>2411531.0634161895</v>
      </c>
    </row>
    <row r="5" spans="1:12" ht="9.9499999999999993" customHeight="1" x14ac:dyDescent="0.2">
      <c r="A5" s="23">
        <v>3</v>
      </c>
      <c r="B5" s="24" t="s">
        <v>55</v>
      </c>
      <c r="C5" s="24" t="s">
        <v>14</v>
      </c>
      <c r="D5" s="25" t="s">
        <v>56</v>
      </c>
      <c r="E5" s="26">
        <v>20277.75</v>
      </c>
      <c r="F5" s="26">
        <v>20278</v>
      </c>
      <c r="G5" s="26">
        <v>10000</v>
      </c>
      <c r="H5" s="26">
        <v>10278</v>
      </c>
      <c r="I5" s="27">
        <f>(L2-G47)/(F47-G47)*100</f>
        <v>27.502134389379528</v>
      </c>
      <c r="J5" s="28">
        <f t="shared" ref="J5:J43" si="2">(F5-G5)*I5/100</f>
        <v>2826.6693725404275</v>
      </c>
      <c r="K5" s="26">
        <f t="shared" si="0"/>
        <v>12826.669372540428</v>
      </c>
      <c r="L5" s="29">
        <f t="shared" si="1"/>
        <v>2398704.3940436491</v>
      </c>
    </row>
    <row r="6" spans="1:12" ht="22.5" x14ac:dyDescent="0.2">
      <c r="A6" s="16">
        <v>4</v>
      </c>
      <c r="B6" s="17" t="s">
        <v>16</v>
      </c>
      <c r="C6" s="17" t="s">
        <v>14</v>
      </c>
      <c r="D6" s="18" t="s">
        <v>57</v>
      </c>
      <c r="E6" s="19">
        <v>96726</v>
      </c>
      <c r="F6" s="19">
        <v>96726</v>
      </c>
      <c r="G6" s="19">
        <v>10000</v>
      </c>
      <c r="H6" s="19">
        <v>86726</v>
      </c>
      <c r="I6" s="20">
        <f>(L2-G47)/(F47-G47)*100</f>
        <v>27.502134389379528</v>
      </c>
      <c r="J6" s="21">
        <f t="shared" si="2"/>
        <v>23851.501070533286</v>
      </c>
      <c r="K6" s="19">
        <f t="shared" si="0"/>
        <v>33851.501070533282</v>
      </c>
      <c r="L6" s="22">
        <f t="shared" si="1"/>
        <v>2364852.8929731157</v>
      </c>
    </row>
    <row r="7" spans="1:12" x14ac:dyDescent="0.2">
      <c r="A7" s="23">
        <v>5</v>
      </c>
      <c r="B7" s="24" t="s">
        <v>17</v>
      </c>
      <c r="C7" s="24" t="s">
        <v>14</v>
      </c>
      <c r="D7" s="25" t="s">
        <v>58</v>
      </c>
      <c r="E7" s="26">
        <v>76180</v>
      </c>
      <c r="F7" s="26">
        <v>76180</v>
      </c>
      <c r="G7" s="26">
        <v>10000</v>
      </c>
      <c r="H7" s="26">
        <v>66180</v>
      </c>
      <c r="I7" s="27">
        <f>(L2-G47)/(F47-G47)*100</f>
        <v>27.502134389379528</v>
      </c>
      <c r="J7" s="28">
        <f t="shared" si="2"/>
        <v>18200.912538891371</v>
      </c>
      <c r="K7" s="26">
        <f t="shared" si="0"/>
        <v>28200.912538891371</v>
      </c>
      <c r="L7" s="29">
        <f t="shared" si="1"/>
        <v>2336651.9804342245</v>
      </c>
    </row>
    <row r="8" spans="1:12" x14ac:dyDescent="0.2">
      <c r="A8" s="16">
        <v>6</v>
      </c>
      <c r="B8" s="17" t="s">
        <v>59</v>
      </c>
      <c r="C8" s="17" t="s">
        <v>14</v>
      </c>
      <c r="D8" s="18" t="s">
        <v>60</v>
      </c>
      <c r="E8" s="19">
        <v>36928</v>
      </c>
      <c r="F8" s="19">
        <v>36928</v>
      </c>
      <c r="G8" s="19">
        <v>10000</v>
      </c>
      <c r="H8" s="19">
        <v>26928</v>
      </c>
      <c r="I8" s="20">
        <f>(L2-G47)/(F47-G47)*100</f>
        <v>27.502134389379528</v>
      </c>
      <c r="J8" s="21">
        <f t="shared" si="2"/>
        <v>7405.7747483721187</v>
      </c>
      <c r="K8" s="19">
        <f t="shared" si="0"/>
        <v>17405.774748372118</v>
      </c>
      <c r="L8" s="22">
        <f t="shared" si="1"/>
        <v>2319246.2056858526</v>
      </c>
    </row>
    <row r="9" spans="1:12" x14ac:dyDescent="0.2">
      <c r="A9" s="23">
        <v>7</v>
      </c>
      <c r="B9" s="24" t="s">
        <v>18</v>
      </c>
      <c r="C9" s="24" t="s">
        <v>14</v>
      </c>
      <c r="D9" s="25" t="s">
        <v>61</v>
      </c>
      <c r="E9" s="26">
        <v>92513.25</v>
      </c>
      <c r="F9" s="26">
        <v>92513</v>
      </c>
      <c r="G9" s="26">
        <v>10000</v>
      </c>
      <c r="H9" s="26">
        <v>82513</v>
      </c>
      <c r="I9" s="27">
        <f>(L2-G47)/(F47-G47)*100</f>
        <v>27.502134389379528</v>
      </c>
      <c r="J9" s="28">
        <f t="shared" si="2"/>
        <v>22692.836148708728</v>
      </c>
      <c r="K9" s="26">
        <f t="shared" si="0"/>
        <v>32692.836148708728</v>
      </c>
      <c r="L9" s="29">
        <f t="shared" si="1"/>
        <v>2286553.369537144</v>
      </c>
    </row>
    <row r="10" spans="1:12" x14ac:dyDescent="0.2">
      <c r="A10" s="16">
        <v>8</v>
      </c>
      <c r="B10" s="17" t="s">
        <v>19</v>
      </c>
      <c r="C10" s="17" t="s">
        <v>14</v>
      </c>
      <c r="D10" s="18" t="s">
        <v>62</v>
      </c>
      <c r="E10" s="19">
        <v>59198</v>
      </c>
      <c r="F10" s="19">
        <v>59198</v>
      </c>
      <c r="G10" s="19">
        <v>10000</v>
      </c>
      <c r="H10" s="19">
        <v>49198</v>
      </c>
      <c r="I10" s="20">
        <f>(L2-G47)/(F47-G47)*100</f>
        <v>27.502134389379528</v>
      </c>
      <c r="J10" s="21">
        <f t="shared" si="2"/>
        <v>13530.500076886939</v>
      </c>
      <c r="K10" s="19">
        <f t="shared" si="0"/>
        <v>23530.500076886939</v>
      </c>
      <c r="L10" s="22">
        <f t="shared" si="1"/>
        <v>2263022.8694602572</v>
      </c>
    </row>
    <row r="11" spans="1:12" x14ac:dyDescent="0.2">
      <c r="A11" s="23">
        <v>9</v>
      </c>
      <c r="B11" s="24" t="s">
        <v>20</v>
      </c>
      <c r="C11" s="24" t="s">
        <v>14</v>
      </c>
      <c r="D11" s="25" t="s">
        <v>63</v>
      </c>
      <c r="E11" s="26">
        <v>337539</v>
      </c>
      <c r="F11" s="26">
        <v>337539</v>
      </c>
      <c r="G11" s="26">
        <v>10000</v>
      </c>
      <c r="H11" s="26">
        <v>327539</v>
      </c>
      <c r="I11" s="27">
        <f>(L2-G47)/(F47-G47)*100</f>
        <v>27.502134389379528</v>
      </c>
      <c r="J11" s="28">
        <f t="shared" si="2"/>
        <v>90080.215957629815</v>
      </c>
      <c r="K11" s="26">
        <f t="shared" si="0"/>
        <v>100080.21595762981</v>
      </c>
      <c r="L11" s="29">
        <f t="shared" si="1"/>
        <v>2162942.6535026273</v>
      </c>
    </row>
    <row r="12" spans="1:12" x14ac:dyDescent="0.2">
      <c r="A12" s="16">
        <v>10</v>
      </c>
      <c r="B12" s="17" t="s">
        <v>21</v>
      </c>
      <c r="C12" s="17" t="s">
        <v>14</v>
      </c>
      <c r="D12" s="18" t="s">
        <v>64</v>
      </c>
      <c r="E12" s="19">
        <v>355556.25</v>
      </c>
      <c r="F12" s="19">
        <v>340556</v>
      </c>
      <c r="G12" s="19">
        <v>10000</v>
      </c>
      <c r="H12" s="19">
        <v>330556</v>
      </c>
      <c r="I12" s="20">
        <f>(L2-G47)/(F47-G47)*100</f>
        <v>27.502134389379528</v>
      </c>
      <c r="J12" s="21">
        <f t="shared" si="2"/>
        <v>90909.955352157398</v>
      </c>
      <c r="K12" s="19">
        <f t="shared" si="0"/>
        <v>100909.9553521574</v>
      </c>
      <c r="L12" s="22">
        <f t="shared" si="1"/>
        <v>2062032.6981504699</v>
      </c>
    </row>
    <row r="13" spans="1:12" x14ac:dyDescent="0.2">
      <c r="A13" s="23">
        <v>11</v>
      </c>
      <c r="B13" s="24" t="s">
        <v>22</v>
      </c>
      <c r="C13" s="24" t="s">
        <v>14</v>
      </c>
      <c r="D13" s="25" t="s">
        <v>65</v>
      </c>
      <c r="E13" s="26">
        <v>322130.5</v>
      </c>
      <c r="F13" s="26">
        <v>313169</v>
      </c>
      <c r="G13" s="26">
        <v>10000</v>
      </c>
      <c r="H13" s="26">
        <v>303169</v>
      </c>
      <c r="I13" s="27">
        <f>(L2-G47)/(F47-G47)*100</f>
        <v>27.502134389379528</v>
      </c>
      <c r="J13" s="28">
        <f t="shared" si="2"/>
        <v>83377.94580693802</v>
      </c>
      <c r="K13" s="26">
        <f t="shared" si="0"/>
        <v>93377.94580693802</v>
      </c>
      <c r="L13" s="29">
        <f t="shared" si="1"/>
        <v>1968654.7523435319</v>
      </c>
    </row>
    <row r="14" spans="1:12" x14ac:dyDescent="0.2">
      <c r="A14" s="16">
        <v>12</v>
      </c>
      <c r="B14" s="17" t="s">
        <v>66</v>
      </c>
      <c r="C14" s="17" t="s">
        <v>14</v>
      </c>
      <c r="D14" s="18" t="s">
        <v>67</v>
      </c>
      <c r="E14" s="19">
        <v>600000</v>
      </c>
      <c r="F14" s="19">
        <v>596234</v>
      </c>
      <c r="G14" s="19">
        <v>10000</v>
      </c>
      <c r="H14" s="19">
        <v>586234</v>
      </c>
      <c r="I14" s="20">
        <f>(L2-G47)/(F47-G47)*100</f>
        <v>27.502134389379528</v>
      </c>
      <c r="J14" s="21">
        <f t="shared" si="2"/>
        <v>161226.86251623518</v>
      </c>
      <c r="K14" s="19">
        <f t="shared" si="0"/>
        <v>171226.86251623518</v>
      </c>
      <c r="L14" s="22">
        <f t="shared" si="1"/>
        <v>1797427.8898272968</v>
      </c>
    </row>
    <row r="15" spans="1:12" x14ac:dyDescent="0.2">
      <c r="A15" s="23">
        <v>13</v>
      </c>
      <c r="B15" s="24" t="s">
        <v>23</v>
      </c>
      <c r="C15" s="24" t="s">
        <v>14</v>
      </c>
      <c r="D15" s="25" t="s">
        <v>68</v>
      </c>
      <c r="E15" s="26">
        <v>171914</v>
      </c>
      <c r="F15" s="26">
        <v>109266</v>
      </c>
      <c r="G15" s="26">
        <v>10000</v>
      </c>
      <c r="H15" s="26">
        <v>99266</v>
      </c>
      <c r="I15" s="27">
        <f>(L2-G47)/(F47-G47)*100</f>
        <v>27.502134389379528</v>
      </c>
      <c r="J15" s="28">
        <f t="shared" si="2"/>
        <v>27300.268722961478</v>
      </c>
      <c r="K15" s="26">
        <f t="shared" si="0"/>
        <v>37300.268722961482</v>
      </c>
      <c r="L15" s="29">
        <f t="shared" si="1"/>
        <v>1760127.6211043354</v>
      </c>
    </row>
    <row r="16" spans="1:12" ht="22.5" customHeight="1" x14ac:dyDescent="0.2">
      <c r="A16" s="16">
        <v>14</v>
      </c>
      <c r="B16" s="17" t="s">
        <v>24</v>
      </c>
      <c r="C16" s="17" t="s">
        <v>14</v>
      </c>
      <c r="D16" s="18" t="s">
        <v>69</v>
      </c>
      <c r="E16" s="19">
        <v>561228</v>
      </c>
      <c r="F16" s="19">
        <v>553804</v>
      </c>
      <c r="G16" s="19">
        <v>10000</v>
      </c>
      <c r="H16" s="19">
        <v>543804</v>
      </c>
      <c r="I16" s="20">
        <f>(L2-G47)/(F47-G47)*100</f>
        <v>27.502134389379528</v>
      </c>
      <c r="J16" s="21">
        <f t="shared" si="2"/>
        <v>149557.70689482146</v>
      </c>
      <c r="K16" s="19">
        <f t="shared" si="0"/>
        <v>159557.70689482146</v>
      </c>
      <c r="L16" s="22">
        <f t="shared" si="1"/>
        <v>1600569.9142095139</v>
      </c>
    </row>
    <row r="17" spans="1:12" x14ac:dyDescent="0.2">
      <c r="A17" s="23">
        <v>15</v>
      </c>
      <c r="B17" s="24" t="s">
        <v>25</v>
      </c>
      <c r="C17" s="24" t="s">
        <v>14</v>
      </c>
      <c r="D17" s="25" t="s">
        <v>70</v>
      </c>
      <c r="E17" s="26">
        <v>101711.25</v>
      </c>
      <c r="F17" s="26">
        <v>101711</v>
      </c>
      <c r="G17" s="26">
        <v>10000</v>
      </c>
      <c r="H17" s="26">
        <v>91711</v>
      </c>
      <c r="I17" s="27">
        <f>(L2-G47)/(F47-G47)*100</f>
        <v>27.502134389379528</v>
      </c>
      <c r="J17" s="28">
        <f t="shared" si="2"/>
        <v>25222.482469843861</v>
      </c>
      <c r="K17" s="26">
        <f t="shared" si="0"/>
        <v>35222.482469843861</v>
      </c>
      <c r="L17" s="29">
        <f t="shared" si="1"/>
        <v>1565347.43173967</v>
      </c>
    </row>
    <row r="18" spans="1:12" x14ac:dyDescent="0.2">
      <c r="A18" s="16">
        <v>16</v>
      </c>
      <c r="B18" s="17" t="s">
        <v>26</v>
      </c>
      <c r="C18" s="17" t="s">
        <v>14</v>
      </c>
      <c r="D18" s="18" t="s">
        <v>71</v>
      </c>
      <c r="E18" s="19">
        <v>113529.32</v>
      </c>
      <c r="F18" s="19">
        <v>112128</v>
      </c>
      <c r="G18" s="19">
        <v>10000</v>
      </c>
      <c r="H18" s="19">
        <v>102128</v>
      </c>
      <c r="I18" s="20">
        <f>(L2-G47)/(F47-G47)*100</f>
        <v>27.502134389379528</v>
      </c>
      <c r="J18" s="21">
        <f t="shared" si="2"/>
        <v>28087.379809185524</v>
      </c>
      <c r="K18" s="19">
        <f t="shared" si="0"/>
        <v>38087.379809185528</v>
      </c>
      <c r="L18" s="22">
        <f t="shared" si="1"/>
        <v>1527260.0519304844</v>
      </c>
    </row>
    <row r="19" spans="1:12" ht="22.5" x14ac:dyDescent="0.2">
      <c r="A19" s="23">
        <v>17</v>
      </c>
      <c r="B19" s="24" t="s">
        <v>27</v>
      </c>
      <c r="C19" s="24" t="s">
        <v>72</v>
      </c>
      <c r="D19" s="25" t="s">
        <v>73</v>
      </c>
      <c r="E19" s="26">
        <v>250000</v>
      </c>
      <c r="F19" s="26">
        <v>250000</v>
      </c>
      <c r="G19" s="26">
        <v>3333</v>
      </c>
      <c r="H19" s="26">
        <v>246667</v>
      </c>
      <c r="I19" s="27">
        <f>(L2-G47)/(F47-G47)*100</f>
        <v>27.502134389379528</v>
      </c>
      <c r="J19" s="28">
        <f t="shared" si="2"/>
        <v>67838.689834250792</v>
      </c>
      <c r="K19" s="26">
        <f t="shared" si="0"/>
        <v>71171.689834250792</v>
      </c>
      <c r="L19" s="30">
        <f t="shared" si="1"/>
        <v>1456088.3620962335</v>
      </c>
    </row>
    <row r="20" spans="1:12" ht="22.5" x14ac:dyDescent="0.2">
      <c r="A20" s="16">
        <v>18</v>
      </c>
      <c r="B20" s="17" t="s">
        <v>27</v>
      </c>
      <c r="C20" s="17" t="s">
        <v>74</v>
      </c>
      <c r="D20" s="18" t="s">
        <v>75</v>
      </c>
      <c r="E20" s="19">
        <v>200000</v>
      </c>
      <c r="F20" s="19">
        <v>200000</v>
      </c>
      <c r="G20" s="19">
        <v>3333</v>
      </c>
      <c r="H20" s="19">
        <v>196667</v>
      </c>
      <c r="I20" s="20">
        <f>(L2-G47)/(F47-G47)*100</f>
        <v>27.502134389379528</v>
      </c>
      <c r="J20" s="21">
        <f t="shared" si="2"/>
        <v>54087.622639561036</v>
      </c>
      <c r="K20" s="19">
        <f t="shared" si="0"/>
        <v>57420.622639561036</v>
      </c>
      <c r="L20" s="31">
        <f t="shared" si="1"/>
        <v>1398667.7394566725</v>
      </c>
    </row>
    <row r="21" spans="1:12" ht="22.5" x14ac:dyDescent="0.2">
      <c r="A21" s="23">
        <v>19</v>
      </c>
      <c r="B21" s="24" t="s">
        <v>27</v>
      </c>
      <c r="C21" s="24" t="s">
        <v>76</v>
      </c>
      <c r="D21" s="25" t="s">
        <v>77</v>
      </c>
      <c r="E21" s="26">
        <v>150000</v>
      </c>
      <c r="F21" s="26">
        <v>149969</v>
      </c>
      <c r="G21" s="26">
        <v>3333</v>
      </c>
      <c r="H21" s="26">
        <v>146636</v>
      </c>
      <c r="I21" s="27">
        <f>(L2-G47)/(F47-G47)*100</f>
        <v>27.502134389379528</v>
      </c>
      <c r="J21" s="28">
        <f t="shared" si="2"/>
        <v>40328.029783210564</v>
      </c>
      <c r="K21" s="26">
        <f t="shared" si="0"/>
        <v>43661.029783210564</v>
      </c>
      <c r="L21" s="30">
        <f t="shared" si="1"/>
        <v>1355006.709673462</v>
      </c>
    </row>
    <row r="22" spans="1:12" x14ac:dyDescent="0.2">
      <c r="A22" s="16">
        <v>20</v>
      </c>
      <c r="B22" s="17" t="s">
        <v>28</v>
      </c>
      <c r="C22" s="17" t="s">
        <v>14</v>
      </c>
      <c r="D22" s="18" t="s">
        <v>78</v>
      </c>
      <c r="E22" s="19">
        <v>85448</v>
      </c>
      <c r="F22" s="19">
        <v>85448</v>
      </c>
      <c r="G22" s="19">
        <v>10000</v>
      </c>
      <c r="H22" s="19">
        <v>75448</v>
      </c>
      <c r="I22" s="20">
        <f>(L2-G47)/(F47-G47)*100</f>
        <v>27.502134389379528</v>
      </c>
      <c r="J22" s="21">
        <f t="shared" si="2"/>
        <v>20749.810354099067</v>
      </c>
      <c r="K22" s="19">
        <f t="shared" si="0"/>
        <v>30749.810354099067</v>
      </c>
      <c r="L22" s="31">
        <f t="shared" si="1"/>
        <v>1324256.8993193628</v>
      </c>
    </row>
    <row r="23" spans="1:12" x14ac:dyDescent="0.2">
      <c r="A23" s="23">
        <v>21</v>
      </c>
      <c r="B23" s="24" t="s">
        <v>29</v>
      </c>
      <c r="C23" s="24" t="s">
        <v>14</v>
      </c>
      <c r="D23" s="25" t="s">
        <v>79</v>
      </c>
      <c r="E23" s="26">
        <v>203793</v>
      </c>
      <c r="F23" s="26">
        <v>186715</v>
      </c>
      <c r="G23" s="26">
        <v>10000</v>
      </c>
      <c r="H23" s="26">
        <v>176715</v>
      </c>
      <c r="I23" s="27">
        <f>(L2-G47)/(F47-G47)*100</f>
        <v>27.502134389379528</v>
      </c>
      <c r="J23" s="28">
        <f t="shared" si="2"/>
        <v>48600.396786192032</v>
      </c>
      <c r="K23" s="26">
        <f t="shared" si="0"/>
        <v>58600.396786192032</v>
      </c>
      <c r="L23" s="30">
        <f t="shared" si="1"/>
        <v>1265656.5025331709</v>
      </c>
    </row>
    <row r="24" spans="1:12" x14ac:dyDescent="0.2">
      <c r="A24" s="16">
        <v>22</v>
      </c>
      <c r="B24" s="17" t="s">
        <v>30</v>
      </c>
      <c r="C24" s="17" t="s">
        <v>14</v>
      </c>
      <c r="D24" s="18" t="s">
        <v>80</v>
      </c>
      <c r="E24" s="19">
        <v>129720</v>
      </c>
      <c r="F24" s="19">
        <v>114572</v>
      </c>
      <c r="G24" s="19">
        <v>10000</v>
      </c>
      <c r="H24" s="19">
        <v>104572</v>
      </c>
      <c r="I24" s="20">
        <f>(L2-G47)/(F47-G47)*100</f>
        <v>27.502134389379528</v>
      </c>
      <c r="J24" s="21">
        <f t="shared" si="2"/>
        <v>28759.531973661957</v>
      </c>
      <c r="K24" s="19">
        <f t="shared" si="0"/>
        <v>38759.531973661957</v>
      </c>
      <c r="L24" s="31">
        <f t="shared" si="1"/>
        <v>1226896.970559509</v>
      </c>
    </row>
    <row r="25" spans="1:12" x14ac:dyDescent="0.2">
      <c r="A25" s="23">
        <v>23</v>
      </c>
      <c r="B25" s="24" t="s">
        <v>31</v>
      </c>
      <c r="C25" s="24" t="s">
        <v>14</v>
      </c>
      <c r="D25" s="25" t="s">
        <v>81</v>
      </c>
      <c r="E25" s="26">
        <v>90675</v>
      </c>
      <c r="F25" s="26">
        <v>79175</v>
      </c>
      <c r="G25" s="26">
        <v>10000</v>
      </c>
      <c r="H25" s="26">
        <v>69175</v>
      </c>
      <c r="I25" s="27">
        <f>(L2-G47)/(F47-G47)*100</f>
        <v>27.502134389379528</v>
      </c>
      <c r="J25" s="28">
        <f t="shared" si="2"/>
        <v>19024.601463853287</v>
      </c>
      <c r="K25" s="26">
        <f t="shared" si="0"/>
        <v>29024.601463853287</v>
      </c>
      <c r="L25" s="30">
        <f t="shared" si="1"/>
        <v>1197872.3690956556</v>
      </c>
    </row>
    <row r="26" spans="1:12" x14ac:dyDescent="0.2">
      <c r="A26" s="16">
        <v>24</v>
      </c>
      <c r="B26" s="17" t="s">
        <v>32</v>
      </c>
      <c r="C26" s="17" t="s">
        <v>14</v>
      </c>
      <c r="D26" s="18" t="s">
        <v>82</v>
      </c>
      <c r="E26" s="19">
        <v>192730</v>
      </c>
      <c r="F26" s="19">
        <v>192730</v>
      </c>
      <c r="G26" s="19">
        <v>10000</v>
      </c>
      <c r="H26" s="19">
        <v>182730</v>
      </c>
      <c r="I26" s="20">
        <f>(L2-G47)/(F47-G47)*100</f>
        <v>27.502134389379528</v>
      </c>
      <c r="J26" s="21">
        <f t="shared" si="2"/>
        <v>50254.650169713212</v>
      </c>
      <c r="K26" s="19">
        <f t="shared" si="0"/>
        <v>60254.650169713212</v>
      </c>
      <c r="L26" s="31">
        <f t="shared" si="1"/>
        <v>1137617.7189259424</v>
      </c>
    </row>
    <row r="27" spans="1:12" x14ac:dyDescent="0.2">
      <c r="A27" s="32">
        <v>25</v>
      </c>
      <c r="B27" s="33" t="s">
        <v>33</v>
      </c>
      <c r="C27" s="33" t="s">
        <v>14</v>
      </c>
      <c r="D27" s="34" t="s">
        <v>83</v>
      </c>
      <c r="E27" s="35">
        <v>83309</v>
      </c>
      <c r="F27" s="35">
        <v>82710</v>
      </c>
      <c r="G27" s="35">
        <v>10000</v>
      </c>
      <c r="H27" s="35">
        <v>72710</v>
      </c>
      <c r="I27" s="36">
        <f>(L2-G47)/(F47-G47)*100</f>
        <v>27.502134389379528</v>
      </c>
      <c r="J27" s="37">
        <f t="shared" si="2"/>
        <v>19996.801914517855</v>
      </c>
      <c r="K27" s="26">
        <f t="shared" si="0"/>
        <v>29996.801914517855</v>
      </c>
      <c r="L27" s="38">
        <f t="shared" si="1"/>
        <v>1107620.9170114247</v>
      </c>
    </row>
    <row r="28" spans="1:12" x14ac:dyDescent="0.2">
      <c r="A28" s="16">
        <v>26</v>
      </c>
      <c r="B28" s="17" t="s">
        <v>34</v>
      </c>
      <c r="C28" s="17" t="s">
        <v>14</v>
      </c>
      <c r="D28" s="18" t="s">
        <v>84</v>
      </c>
      <c r="E28" s="19">
        <v>80318.25</v>
      </c>
      <c r="F28" s="19">
        <v>80318</v>
      </c>
      <c r="G28" s="19">
        <v>10000</v>
      </c>
      <c r="H28" s="19">
        <v>70318</v>
      </c>
      <c r="I28" s="20">
        <f>(L2-G47)/(F47-G47)*100</f>
        <v>27.502134389379528</v>
      </c>
      <c r="J28" s="21">
        <f t="shared" si="2"/>
        <v>19338.950859923894</v>
      </c>
      <c r="K28" s="19">
        <f t="shared" si="0"/>
        <v>29338.950859923894</v>
      </c>
      <c r="L28" s="31">
        <f t="shared" si="1"/>
        <v>1078281.9661515008</v>
      </c>
    </row>
    <row r="29" spans="1:12" ht="12" customHeight="1" x14ac:dyDescent="0.2">
      <c r="A29" s="23">
        <v>27</v>
      </c>
      <c r="B29" s="24" t="s">
        <v>35</v>
      </c>
      <c r="C29" s="24" t="s">
        <v>36</v>
      </c>
      <c r="D29" s="25" t="s">
        <v>85</v>
      </c>
      <c r="E29" s="26">
        <v>252759.75</v>
      </c>
      <c r="F29" s="26">
        <v>252760</v>
      </c>
      <c r="G29" s="26">
        <v>5000</v>
      </c>
      <c r="H29" s="26">
        <v>247760</v>
      </c>
      <c r="I29" s="27">
        <f>(L2-G47)/(F47-G47)*100</f>
        <v>27.502134389379528</v>
      </c>
      <c r="J29" s="28">
        <f t="shared" si="2"/>
        <v>68139.288163126723</v>
      </c>
      <c r="K29" s="26">
        <f t="shared" si="0"/>
        <v>73139.288163126723</v>
      </c>
      <c r="L29" s="30">
        <f t="shared" si="1"/>
        <v>1005142.6779883741</v>
      </c>
    </row>
    <row r="30" spans="1:12" ht="10.7" customHeight="1" x14ac:dyDescent="0.2">
      <c r="A30" s="16">
        <v>28</v>
      </c>
      <c r="B30" s="17" t="s">
        <v>35</v>
      </c>
      <c r="C30" s="17" t="s">
        <v>37</v>
      </c>
      <c r="D30" s="18" t="s">
        <v>86</v>
      </c>
      <c r="E30" s="19">
        <v>245543.94</v>
      </c>
      <c r="F30" s="19">
        <v>245544</v>
      </c>
      <c r="G30" s="19">
        <v>5000</v>
      </c>
      <c r="H30" s="19">
        <v>240544</v>
      </c>
      <c r="I30" s="20">
        <f>(L2-G47)/(F47-G47)*100</f>
        <v>27.502134389379528</v>
      </c>
      <c r="J30" s="21">
        <f t="shared" si="2"/>
        <v>66154.734145589086</v>
      </c>
      <c r="K30" s="19">
        <f t="shared" si="0"/>
        <v>71154.734145589086</v>
      </c>
      <c r="L30" s="31">
        <f t="shared" si="1"/>
        <v>933987.94384278508</v>
      </c>
    </row>
    <row r="31" spans="1:12" x14ac:dyDescent="0.2">
      <c r="A31" s="23">
        <v>29</v>
      </c>
      <c r="B31" s="24" t="s">
        <v>38</v>
      </c>
      <c r="C31" s="24" t="s">
        <v>14</v>
      </c>
      <c r="D31" s="25" t="s">
        <v>87</v>
      </c>
      <c r="E31" s="26">
        <v>77216</v>
      </c>
      <c r="F31" s="26">
        <v>77216</v>
      </c>
      <c r="G31" s="26">
        <v>10000</v>
      </c>
      <c r="H31" s="26">
        <v>67216</v>
      </c>
      <c r="I31" s="27">
        <f>(L2-G47)/(F47-G47)*100</f>
        <v>27.502134389379528</v>
      </c>
      <c r="J31" s="28">
        <f t="shared" si="2"/>
        <v>18485.834651165344</v>
      </c>
      <c r="K31" s="26">
        <f t="shared" si="0"/>
        <v>28485.834651165344</v>
      </c>
      <c r="L31" s="30">
        <f>SUM(L30-K31)</f>
        <v>905502.10919161979</v>
      </c>
    </row>
    <row r="32" spans="1:12" x14ac:dyDescent="0.2">
      <c r="A32" s="16">
        <v>30</v>
      </c>
      <c r="B32" s="17" t="s">
        <v>39</v>
      </c>
      <c r="C32" s="17" t="s">
        <v>14</v>
      </c>
      <c r="D32" s="18" t="s">
        <v>88</v>
      </c>
      <c r="E32" s="19">
        <v>139843</v>
      </c>
      <c r="F32" s="19">
        <v>131843</v>
      </c>
      <c r="G32" s="19">
        <v>10000</v>
      </c>
      <c r="H32" s="19">
        <v>121843</v>
      </c>
      <c r="I32" s="20">
        <f>(L2-G47)/(F47-G47)*100</f>
        <v>27.502134389379528</v>
      </c>
      <c r="J32" s="21">
        <f t="shared" si="2"/>
        <v>33509.425604051699</v>
      </c>
      <c r="K32" s="19">
        <f t="shared" si="0"/>
        <v>43509.425604051699</v>
      </c>
      <c r="L32" s="31">
        <f t="shared" si="1"/>
        <v>861992.68358756811</v>
      </c>
    </row>
    <row r="33" spans="1:12" ht="11.25" customHeight="1" x14ac:dyDescent="0.2">
      <c r="A33" s="23">
        <v>31</v>
      </c>
      <c r="B33" s="24" t="s">
        <v>40</v>
      </c>
      <c r="C33" s="24" t="s">
        <v>14</v>
      </c>
      <c r="D33" s="25" t="s">
        <v>89</v>
      </c>
      <c r="E33" s="26">
        <v>203961</v>
      </c>
      <c r="F33" s="26">
        <v>198871</v>
      </c>
      <c r="G33" s="26">
        <v>5000</v>
      </c>
      <c r="H33" s="26">
        <v>193871</v>
      </c>
      <c r="I33" s="27">
        <f>(L2-G47)/(F47-G47)*100</f>
        <v>27.502134389379528</v>
      </c>
      <c r="J33" s="28">
        <f t="shared" si="2"/>
        <v>53318.662962033981</v>
      </c>
      <c r="K33" s="26">
        <f t="shared" si="0"/>
        <v>58318.662962033981</v>
      </c>
      <c r="L33" s="30">
        <f t="shared" si="1"/>
        <v>803674.02062553412</v>
      </c>
    </row>
    <row r="34" spans="1:12" ht="11.25" customHeight="1" x14ac:dyDescent="0.2">
      <c r="A34" s="16">
        <v>32</v>
      </c>
      <c r="B34" s="17" t="s">
        <v>40</v>
      </c>
      <c r="C34" s="17" t="s">
        <v>14</v>
      </c>
      <c r="D34" s="18" t="s">
        <v>90</v>
      </c>
      <c r="E34" s="19">
        <v>265157</v>
      </c>
      <c r="F34" s="19">
        <v>265157</v>
      </c>
      <c r="G34" s="19">
        <v>5000</v>
      </c>
      <c r="H34" s="19">
        <v>260157</v>
      </c>
      <c r="I34" s="20">
        <f>(L2-G47)/(F47-G47)*100</f>
        <v>27.502134389379528</v>
      </c>
      <c r="J34" s="21">
        <f t="shared" si="2"/>
        <v>71548.727763378105</v>
      </c>
      <c r="K34" s="19">
        <f t="shared" si="0"/>
        <v>76548.727763378105</v>
      </c>
      <c r="L34" s="31">
        <f t="shared" si="1"/>
        <v>727125.29286215606</v>
      </c>
    </row>
    <row r="35" spans="1:12" x14ac:dyDescent="0.2">
      <c r="A35" s="23">
        <v>33</v>
      </c>
      <c r="B35" s="24" t="s">
        <v>41</v>
      </c>
      <c r="C35" s="24" t="s">
        <v>14</v>
      </c>
      <c r="D35" s="25" t="s">
        <v>91</v>
      </c>
      <c r="E35" s="26">
        <v>23814</v>
      </c>
      <c r="F35" s="26">
        <v>23814</v>
      </c>
      <c r="G35" s="26">
        <v>10000</v>
      </c>
      <c r="H35" s="26">
        <v>13814</v>
      </c>
      <c r="I35" s="27">
        <f>(L2-G47)/(F47-G47)*100</f>
        <v>27.502134389379528</v>
      </c>
      <c r="J35" s="28">
        <f t="shared" si="2"/>
        <v>3799.1448445488877</v>
      </c>
      <c r="K35" s="26">
        <f t="shared" si="0"/>
        <v>13799.144844548888</v>
      </c>
      <c r="L35" s="30">
        <f t="shared" si="1"/>
        <v>713326.14801760716</v>
      </c>
    </row>
    <row r="36" spans="1:12" ht="22.5" x14ac:dyDescent="0.2">
      <c r="A36" s="16">
        <v>34</v>
      </c>
      <c r="B36" s="17" t="s">
        <v>42</v>
      </c>
      <c r="C36" s="17" t="s">
        <v>14</v>
      </c>
      <c r="D36" s="18" t="s">
        <v>92</v>
      </c>
      <c r="E36" s="19">
        <v>600000</v>
      </c>
      <c r="F36" s="19">
        <v>600000</v>
      </c>
      <c r="G36" s="19">
        <v>10000</v>
      </c>
      <c r="H36" s="19">
        <v>590000</v>
      </c>
      <c r="I36" s="20">
        <f>(L2-G47)/(F47-G47)*100</f>
        <v>27.502134389379528</v>
      </c>
      <c r="J36" s="21">
        <f t="shared" si="2"/>
        <v>162262.59289733923</v>
      </c>
      <c r="K36" s="19">
        <f t="shared" si="0"/>
        <v>172262.59289733923</v>
      </c>
      <c r="L36" s="31">
        <f t="shared" si="1"/>
        <v>541063.55512026791</v>
      </c>
    </row>
    <row r="37" spans="1:12" ht="22.5" x14ac:dyDescent="0.2">
      <c r="A37" s="23">
        <v>35</v>
      </c>
      <c r="B37" s="24" t="s">
        <v>43</v>
      </c>
      <c r="C37" s="24" t="s">
        <v>14</v>
      </c>
      <c r="D37" s="25" t="s">
        <v>93</v>
      </c>
      <c r="E37" s="26">
        <v>63369</v>
      </c>
      <c r="F37" s="26">
        <v>63369</v>
      </c>
      <c r="G37" s="26">
        <v>10000</v>
      </c>
      <c r="H37" s="26">
        <v>53369</v>
      </c>
      <c r="I37" s="27">
        <f>(L2-G47)/(F47-G47)*100</f>
        <v>27.502134389379528</v>
      </c>
      <c r="J37" s="28">
        <f t="shared" si="2"/>
        <v>14677.61410226796</v>
      </c>
      <c r="K37" s="26">
        <f t="shared" si="0"/>
        <v>24677.614102267959</v>
      </c>
      <c r="L37" s="30">
        <f t="shared" si="1"/>
        <v>516385.94101799995</v>
      </c>
    </row>
    <row r="38" spans="1:12" ht="22.5" x14ac:dyDescent="0.2">
      <c r="A38" s="16">
        <v>36</v>
      </c>
      <c r="B38" s="17" t="s">
        <v>44</v>
      </c>
      <c r="C38" s="17" t="s">
        <v>14</v>
      </c>
      <c r="D38" s="18" t="s">
        <v>94</v>
      </c>
      <c r="E38" s="19">
        <v>154047</v>
      </c>
      <c r="F38" s="19">
        <v>143820</v>
      </c>
      <c r="G38" s="19">
        <v>10000</v>
      </c>
      <c r="H38" s="19">
        <v>133820</v>
      </c>
      <c r="I38" s="20">
        <f>(L2-G47)/(F47-G47)*100</f>
        <v>27.502134389379528</v>
      </c>
      <c r="J38" s="21">
        <f t="shared" si="2"/>
        <v>36803.356239867688</v>
      </c>
      <c r="K38" s="19">
        <f t="shared" si="0"/>
        <v>46803.356239867688</v>
      </c>
      <c r="L38" s="31">
        <f t="shared" si="1"/>
        <v>469582.58477813227</v>
      </c>
    </row>
    <row r="39" spans="1:12" ht="11.25" customHeight="1" x14ac:dyDescent="0.2">
      <c r="A39" s="23">
        <v>37</v>
      </c>
      <c r="B39" s="24" t="s">
        <v>45</v>
      </c>
      <c r="C39" s="24" t="s">
        <v>14</v>
      </c>
      <c r="D39" s="25" t="s">
        <v>95</v>
      </c>
      <c r="E39" s="26">
        <v>226135</v>
      </c>
      <c r="F39" s="26">
        <v>204894</v>
      </c>
      <c r="G39" s="26">
        <v>10000</v>
      </c>
      <c r="H39" s="26">
        <v>194894</v>
      </c>
      <c r="I39" s="27">
        <f>(L2-G47)/(F47-G47)*100</f>
        <v>27.502134389379528</v>
      </c>
      <c r="J39" s="28">
        <f t="shared" si="2"/>
        <v>53600.009796837337</v>
      </c>
      <c r="K39" s="26">
        <f t="shared" si="0"/>
        <v>63600.009796837337</v>
      </c>
      <c r="L39" s="30">
        <f t="shared" si="1"/>
        <v>405982.57498129492</v>
      </c>
    </row>
    <row r="40" spans="1:12" ht="22.5" x14ac:dyDescent="0.2">
      <c r="A40" s="43">
        <v>38</v>
      </c>
      <c r="B40" s="17" t="s">
        <v>46</v>
      </c>
      <c r="C40" s="17" t="s">
        <v>14</v>
      </c>
      <c r="D40" s="18" t="s">
        <v>96</v>
      </c>
      <c r="E40" s="19">
        <v>136881</v>
      </c>
      <c r="F40" s="19">
        <v>136881</v>
      </c>
      <c r="G40" s="19">
        <v>10000</v>
      </c>
      <c r="H40" s="19">
        <v>126881</v>
      </c>
      <c r="I40" s="20">
        <f>(L2-G47)/(F47-G47)*100</f>
        <v>27.502134389379528</v>
      </c>
      <c r="J40" s="21">
        <f t="shared" si="2"/>
        <v>34894.983134588634</v>
      </c>
      <c r="K40" s="19">
        <f t="shared" si="0"/>
        <v>44894.983134588634</v>
      </c>
      <c r="L40" s="31">
        <f t="shared" si="1"/>
        <v>361087.59184670629</v>
      </c>
    </row>
    <row r="41" spans="1:12" x14ac:dyDescent="0.2">
      <c r="A41" s="44">
        <v>39</v>
      </c>
      <c r="B41" s="24" t="s">
        <v>47</v>
      </c>
      <c r="C41" s="24" t="s">
        <v>14</v>
      </c>
      <c r="D41" s="25" t="s">
        <v>97</v>
      </c>
      <c r="E41" s="26">
        <v>53036</v>
      </c>
      <c r="F41" s="26">
        <v>53036</v>
      </c>
      <c r="G41" s="26">
        <v>10000</v>
      </c>
      <c r="H41" s="26">
        <v>43036</v>
      </c>
      <c r="I41" s="27">
        <f>(L2-G47)/(F47-G47)*100</f>
        <v>27.502134389379528</v>
      </c>
      <c r="J41" s="28">
        <f t="shared" si="2"/>
        <v>11835.818555813374</v>
      </c>
      <c r="K41" s="26">
        <f t="shared" si="0"/>
        <v>21835.818555813374</v>
      </c>
      <c r="L41" s="30">
        <f t="shared" si="1"/>
        <v>339251.77329089289</v>
      </c>
    </row>
    <row r="42" spans="1:12" x14ac:dyDescent="0.2">
      <c r="A42" s="43">
        <v>40</v>
      </c>
      <c r="B42" s="17" t="s">
        <v>48</v>
      </c>
      <c r="C42" s="17" t="s">
        <v>14</v>
      </c>
      <c r="D42" s="18" t="s">
        <v>98</v>
      </c>
      <c r="E42" s="19">
        <v>100000</v>
      </c>
      <c r="F42" s="19">
        <v>100000</v>
      </c>
      <c r="G42" s="19">
        <v>10000</v>
      </c>
      <c r="H42" s="19">
        <v>90000</v>
      </c>
      <c r="I42" s="20">
        <f>(L2-G47)/(F47-G47)*100</f>
        <v>27.502134389379528</v>
      </c>
      <c r="J42" s="21">
        <f t="shared" si="2"/>
        <v>24751.920950441574</v>
      </c>
      <c r="K42" s="19">
        <f t="shared" si="0"/>
        <v>34751.920950441578</v>
      </c>
      <c r="L42" s="31">
        <f t="shared" si="1"/>
        <v>304499.85234045133</v>
      </c>
    </row>
    <row r="43" spans="1:12" ht="22.5" x14ac:dyDescent="0.2">
      <c r="A43" s="44">
        <v>41</v>
      </c>
      <c r="B43" s="24" t="s">
        <v>49</v>
      </c>
      <c r="C43" s="24" t="s">
        <v>14</v>
      </c>
      <c r="D43" s="25" t="s">
        <v>99</v>
      </c>
      <c r="E43" s="26">
        <v>397103</v>
      </c>
      <c r="F43" s="26">
        <v>397103</v>
      </c>
      <c r="G43" s="26">
        <v>10000</v>
      </c>
      <c r="H43" s="26">
        <v>387103</v>
      </c>
      <c r="I43" s="27">
        <f>(L2-G47)/(F47-G47)*100</f>
        <v>27.502134389379528</v>
      </c>
      <c r="J43" s="28">
        <f t="shared" si="2"/>
        <v>106461.58728531982</v>
      </c>
      <c r="K43" s="26">
        <f t="shared" si="0"/>
        <v>116461.58728531982</v>
      </c>
      <c r="L43" s="30">
        <f t="shared" si="1"/>
        <v>188038.26505513152</v>
      </c>
    </row>
    <row r="44" spans="1:12" x14ac:dyDescent="0.2">
      <c r="A44" s="43">
        <v>42</v>
      </c>
      <c r="B44" s="17" t="s">
        <v>50</v>
      </c>
      <c r="C44" s="17" t="s">
        <v>14</v>
      </c>
      <c r="D44" s="18" t="s">
        <v>100</v>
      </c>
      <c r="E44" s="19">
        <v>119782.19</v>
      </c>
      <c r="F44" s="19">
        <v>119782</v>
      </c>
      <c r="G44" s="19">
        <v>10000</v>
      </c>
      <c r="H44" s="19">
        <v>109782</v>
      </c>
      <c r="I44" s="20">
        <f>(L2-G47)/(F47-G47)*100</f>
        <v>27.502134389379528</v>
      </c>
      <c r="J44" s="21">
        <f t="shared" ref="J44:J46" si="3">(F44-G44)*I44/100</f>
        <v>30192.393175348636</v>
      </c>
      <c r="K44" s="19">
        <f t="shared" ref="K44:K46" si="4">SUM(G44+J44)</f>
        <v>40192.393175348639</v>
      </c>
      <c r="L44" s="31">
        <f t="shared" ref="L44:L46" si="5">SUM(L43-K44)</f>
        <v>147845.87187978288</v>
      </c>
    </row>
    <row r="45" spans="1:12" x14ac:dyDescent="0.2">
      <c r="A45" s="44">
        <v>43</v>
      </c>
      <c r="B45" s="24" t="s">
        <v>51</v>
      </c>
      <c r="C45" s="24" t="s">
        <v>14</v>
      </c>
      <c r="D45" s="25" t="s">
        <v>101</v>
      </c>
      <c r="E45" s="26">
        <v>201775</v>
      </c>
      <c r="F45" s="26">
        <v>201775</v>
      </c>
      <c r="G45" s="26">
        <v>10000</v>
      </c>
      <c r="H45" s="26">
        <v>191775</v>
      </c>
      <c r="I45" s="27">
        <f>(L2-G47)/(F47-G47)*100</f>
        <v>27.502134389379528</v>
      </c>
      <c r="J45" s="28">
        <f t="shared" si="3"/>
        <v>52742.218225232587</v>
      </c>
      <c r="K45" s="26">
        <f t="shared" si="4"/>
        <v>62742.218225232587</v>
      </c>
      <c r="L45" s="30">
        <f t="shared" si="5"/>
        <v>85103.65365455029</v>
      </c>
    </row>
    <row r="46" spans="1:12" ht="12" thickBot="1" x14ac:dyDescent="0.25">
      <c r="A46" s="45">
        <v>44</v>
      </c>
      <c r="B46" s="46" t="s">
        <v>52</v>
      </c>
      <c r="C46" s="46" t="s">
        <v>14</v>
      </c>
      <c r="D46" s="47" t="s">
        <v>102</v>
      </c>
      <c r="E46" s="48">
        <v>286832.65000000002</v>
      </c>
      <c r="F46" s="48">
        <v>283083</v>
      </c>
      <c r="G46" s="48">
        <v>10000</v>
      </c>
      <c r="H46" s="48">
        <v>273083</v>
      </c>
      <c r="I46" s="49">
        <f>(L2-G47)/(F47-G47)*100</f>
        <v>27.502134389379528</v>
      </c>
      <c r="J46" s="50">
        <f t="shared" si="3"/>
        <v>75103.6536545493</v>
      </c>
      <c r="K46" s="48">
        <f t="shared" si="4"/>
        <v>85103.6536545493</v>
      </c>
      <c r="L46" s="51">
        <f t="shared" si="5"/>
        <v>9.8953023552894592E-10</v>
      </c>
    </row>
    <row r="47" spans="1:12" s="39" customFormat="1" ht="15.75" thickBot="1" x14ac:dyDescent="0.3">
      <c r="A47" s="52"/>
      <c r="B47" s="53"/>
      <c r="C47" s="54"/>
      <c r="D47" s="55" t="s">
        <v>12</v>
      </c>
      <c r="E47" s="55">
        <f>SUM(E3:E46)</f>
        <v>8189587.1000000015</v>
      </c>
      <c r="F47" s="55">
        <f>SUM(F3:F46)</f>
        <v>7963052</v>
      </c>
      <c r="G47" s="55">
        <f>SUM(G3:G46)</f>
        <v>399999</v>
      </c>
      <c r="H47" s="55">
        <f>SUM(H3:H46)</f>
        <v>7563053</v>
      </c>
      <c r="I47" s="55"/>
      <c r="J47" s="55">
        <f>SUM(J3:J46)</f>
        <v>2080000.9999999998</v>
      </c>
      <c r="K47" s="55">
        <f>SUM(K3:K46)</f>
        <v>2480000</v>
      </c>
      <c r="L47" s="56">
        <f>L46</f>
        <v>9.8953023552894592E-10</v>
      </c>
    </row>
    <row r="48" spans="1:12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ht="15" x14ac:dyDescent="0.25">
      <c r="A49" s="41"/>
      <c r="B49" s="57" t="s">
        <v>103</v>
      </c>
      <c r="C49" s="57"/>
      <c r="D49" s="57"/>
      <c r="E49" s="57"/>
      <c r="F49" s="57"/>
      <c r="G49" s="57"/>
      <c r="H49" s="57"/>
      <c r="I49" s="57"/>
      <c r="J49" s="57"/>
      <c r="K49" s="57"/>
      <c r="L49" s="42"/>
    </row>
    <row r="50" spans="1:12" ht="15" x14ac:dyDescent="0.2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42"/>
    </row>
  </sheetData>
  <sheetProtection algorithmName="SHA-512" hashValue="eGfjfJMm6AOfrSg2VHlxjQi7bgucLADtQXrq4Tk2v339OQdGMwI/wP4tt/S0XL1KPtve23TaxOfMEjDIkALs4g==" saltValue="SMlBAa0YRfhqWZSokhThZA==" spinCount="100000" sheet="1"/>
  <mergeCells count="1">
    <mergeCell ref="B49:K50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Local Law Enforcement Projects</oddHeader>
    <oddFooter>&amp;C&amp;"Arial,Regular"Page &amp;P of &amp;N&amp;RRevised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9E0FE-DABF-4FBB-9688-7B715581625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95a7bea4-1558-4890-8039-e5ad0ed699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9C5688-48F5-428E-9758-D39809649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086BA-D550-46F1-8F4A-365C023B6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Local</vt:lpstr>
      <vt:lpstr>'LE Local'!Print_Titles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Liebscher, Joshua@Parks</cp:lastModifiedBy>
  <cp:revision/>
  <dcterms:created xsi:type="dcterms:W3CDTF">2021-07-28T23:05:23Z</dcterms:created>
  <dcterms:modified xsi:type="dcterms:W3CDTF">2023-08-31T18:54:17Z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